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aine/Dropbox (MIT)/ZZZ EVERYTHING ELSE/TalksAndHandouts/TEMPLATES-HANDOUTS/GeneralStartupStuff/"/>
    </mc:Choice>
  </mc:AlternateContent>
  <bookViews>
    <workbookView xWindow="0" yWindow="460" windowWidth="27320" windowHeight="12600"/>
  </bookViews>
  <sheets>
    <sheet name="RevenueModelExamples" sheetId="2" r:id="rId1"/>
  </sheets>
  <calcPr calcId="171027" concurrentCalc="0"/>
</workbook>
</file>

<file path=xl/calcChain.xml><?xml version="1.0" encoding="utf-8"?>
<calcChain xmlns="http://schemas.openxmlformats.org/spreadsheetml/2006/main">
  <c r="C43" i="2" l="1"/>
  <c r="D43" i="2"/>
  <c r="E43" i="2"/>
  <c r="F43" i="2"/>
  <c r="B47" i="2"/>
  <c r="C47" i="2"/>
  <c r="D47" i="2"/>
  <c r="E47" i="2"/>
  <c r="F47" i="2"/>
  <c r="F41" i="2"/>
  <c r="E41" i="2"/>
  <c r="D41" i="2"/>
  <c r="C41" i="2"/>
  <c r="B41" i="2"/>
  <c r="B56" i="2"/>
  <c r="C56" i="2"/>
  <c r="D56" i="2"/>
  <c r="E56" i="2"/>
  <c r="F56" i="2"/>
  <c r="F58" i="2"/>
  <c r="C60" i="2"/>
  <c r="D60" i="2"/>
  <c r="E60" i="2"/>
  <c r="F60" i="2"/>
  <c r="F53" i="2"/>
  <c r="E58" i="2"/>
  <c r="E53" i="2"/>
  <c r="D58" i="2"/>
  <c r="D53" i="2"/>
  <c r="C58" i="2"/>
  <c r="C53" i="2"/>
  <c r="B58" i="2"/>
  <c r="B53" i="2"/>
  <c r="F31" i="2"/>
  <c r="E31" i="2"/>
  <c r="D31" i="2"/>
  <c r="C31" i="2"/>
  <c r="B31" i="2"/>
  <c r="B33" i="2"/>
  <c r="C33" i="2"/>
  <c r="B36" i="2"/>
  <c r="C44" i="2"/>
  <c r="D44" i="2"/>
  <c r="E44" i="2"/>
  <c r="F44" i="2"/>
  <c r="F65" i="2"/>
  <c r="D33" i="2"/>
  <c r="D36" i="2"/>
  <c r="C36" i="2"/>
  <c r="B65" i="2"/>
  <c r="E33" i="2"/>
  <c r="E36" i="2"/>
  <c r="C65" i="2"/>
  <c r="E65" i="2"/>
  <c r="D65" i="2"/>
  <c r="F33" i="2"/>
  <c r="F36" i="2"/>
  <c r="F28" i="2"/>
  <c r="F24" i="2"/>
  <c r="E28" i="2"/>
  <c r="E24" i="2"/>
  <c r="D28" i="2"/>
  <c r="D24" i="2"/>
  <c r="C28" i="2"/>
  <c r="C24" i="2"/>
  <c r="B28" i="2"/>
  <c r="B24" i="2"/>
  <c r="F11" i="2"/>
  <c r="E11" i="2"/>
  <c r="D11" i="2"/>
  <c r="C11" i="2"/>
  <c r="B11" i="2"/>
  <c r="F14" i="2"/>
  <c r="E14" i="2"/>
  <c r="D14" i="2"/>
  <c r="C14" i="2"/>
  <c r="B14" i="2"/>
  <c r="B16" i="2"/>
  <c r="B19" i="2"/>
  <c r="C16" i="2"/>
  <c r="C19" i="2"/>
  <c r="D16" i="2"/>
  <c r="D19" i="2"/>
  <c r="D7" i="2"/>
  <c r="B7" i="2"/>
  <c r="C7" i="2"/>
  <c r="E16" i="2"/>
  <c r="F16" i="2"/>
  <c r="F19" i="2"/>
  <c r="F7" i="2"/>
  <c r="E19" i="2"/>
  <c r="E7" i="2"/>
</calcChain>
</file>

<file path=xl/sharedStrings.xml><?xml version="1.0" encoding="utf-8"?>
<sst xmlns="http://schemas.openxmlformats.org/spreadsheetml/2006/main" count="51" uniqueCount="38">
  <si>
    <t>Year 1</t>
  </si>
  <si>
    <t>Year 2</t>
  </si>
  <si>
    <t>Year 3</t>
  </si>
  <si>
    <t>Year 4</t>
  </si>
  <si>
    <t>Year 5</t>
  </si>
  <si>
    <t>® ConceptSpring 2015</t>
  </si>
  <si>
    <t>5-year Revenue Forecast</t>
  </si>
  <si>
    <t xml:space="preserve">Units Sold </t>
  </si>
  <si>
    <t>ASP ($K) (Blended)</t>
  </si>
  <si>
    <t>SUMMARY</t>
  </si>
  <si>
    <t>Total Revenue ($K) - feeds Proforma P&amp;L</t>
  </si>
  <si>
    <t>Subscription attach rate</t>
  </si>
  <si>
    <t>Subscription cost</t>
  </si>
  <si>
    <t>Subscription units sold</t>
  </si>
  <si>
    <t>Revenue - new unit sales</t>
  </si>
  <si>
    <t>Revenue - subscription</t>
  </si>
  <si>
    <t>Example biz model 1:  Up front product cost plus subscription - Enterprise B2B Software</t>
  </si>
  <si>
    <t>Example biz model 2:  Up front product cost plus subscription - Consumer Electronics</t>
  </si>
  <si>
    <t>Example biz model 3:  B2B SaaS</t>
  </si>
  <si>
    <t>* Annual subscription fee per seat ($120/m * 12months)</t>
  </si>
  <si>
    <t>* # accounts in install base</t>
  </si>
  <si>
    <t>* # new accounts per year</t>
  </si>
  <si>
    <t>* # seats per new account</t>
  </si>
  <si>
    <t>* Churn</t>
  </si>
  <si>
    <t>* # seats in install base (new+old-churn)</t>
  </si>
  <si>
    <t>Average transaction cost</t>
  </si>
  <si>
    <t>% transaction fee</t>
  </si>
  <si>
    <t># new customers</t>
  </si>
  <si>
    <t># Transactions per year per customer</t>
  </si>
  <si>
    <t># customers in install base (new+old-churn)</t>
  </si>
  <si>
    <t>Example biz model 4:  Consumer Marketplace</t>
  </si>
  <si>
    <t># Transactions per year - all in</t>
  </si>
  <si>
    <t>COGS ($K) assuming $10 per transaction - license fees</t>
  </si>
  <si>
    <t>Total Revenue  - feeds Proforma P&amp;L</t>
  </si>
  <si>
    <t>ASP (Blended)</t>
  </si>
  <si>
    <t>Churn</t>
  </si>
  <si>
    <t>Subscription units less churn</t>
  </si>
  <si>
    <t>Total Revenue - feeds Proforma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</si>
</sst>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4" fillId="3" borderId="0" xfId="0" applyFont="1" applyFill="1"/>
    <xf numFmtId="1" fontId="0" fillId="0" borderId="0" xfId="0" applyNumberFormat="1"/>
    <xf numFmtId="44" fontId="0" fillId="0" borderId="0" xfId="1" applyFont="1"/>
    <xf numFmtId="2" fontId="0" fillId="0" borderId="0" xfId="1" applyNumberFormat="1" applyFont="1"/>
    <xf numFmtId="1" fontId="0" fillId="0" borderId="0" xfId="1" applyNumberFormat="1" applyFont="1"/>
    <xf numFmtId="0" fontId="4" fillId="0" borderId="0" xfId="0" applyFont="1"/>
    <xf numFmtId="164" fontId="0" fillId="0" borderId="0" xfId="1" applyNumberFormat="1" applyFont="1"/>
    <xf numFmtId="0" fontId="5" fillId="0" borderId="0" xfId="0" applyFont="1" applyAlignment="1"/>
    <xf numFmtId="165" fontId="5" fillId="0" borderId="0" xfId="0" applyNumberFormat="1" applyFont="1" applyFill="1" applyAlignment="1"/>
    <xf numFmtId="165" fontId="5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Alignment="1"/>
    <xf numFmtId="10" fontId="5" fillId="0" borderId="0" xfId="0" applyNumberFormat="1" applyFont="1" applyFill="1" applyAlignment="1"/>
    <xf numFmtId="165" fontId="5" fillId="0" borderId="0" xfId="0" applyNumberFormat="1" applyFont="1" applyAlignment="1">
      <alignment wrapText="1"/>
    </xf>
    <xf numFmtId="1" fontId="5" fillId="0" borderId="0" xfId="0" applyNumberFormat="1" applyFont="1" applyFill="1" applyAlignment="1"/>
    <xf numFmtId="0" fontId="6" fillId="0" borderId="0" xfId="0" applyFont="1"/>
    <xf numFmtId="164" fontId="6" fillId="0" borderId="0" xfId="1" applyNumberFormat="1" applyFont="1"/>
    <xf numFmtId="9" fontId="5" fillId="0" borderId="0" xfId="0" applyNumberFormat="1" applyFont="1" applyFill="1"/>
    <xf numFmtId="44" fontId="5" fillId="0" borderId="0" xfId="1" applyFont="1" applyFill="1" applyAlignment="1"/>
    <xf numFmtId="0" fontId="5" fillId="0" borderId="0" xfId="0" applyFont="1" applyAlignment="1">
      <alignment wrapText="1"/>
    </xf>
    <xf numFmtId="164" fontId="0" fillId="0" borderId="0" xfId="0" applyNumberFormat="1"/>
    <xf numFmtId="164" fontId="4" fillId="0" borderId="0" xfId="1" applyNumberFormat="1" applyFont="1"/>
    <xf numFmtId="164" fontId="4" fillId="0" borderId="0" xfId="0" applyNumberFormat="1" applyFont="1"/>
    <xf numFmtId="9" fontId="0" fillId="0" borderId="0" xfId="2" applyFont="1"/>
    <xf numFmtId="1" fontId="0" fillId="0" borderId="0" xfId="2" applyNumberFormat="1" applyFont="1"/>
    <xf numFmtId="9" fontId="5" fillId="0" borderId="0" xfId="0" applyNumberFormat="1" applyFont="1" applyFill="1" applyAlignment="1"/>
    <xf numFmtId="166" fontId="7" fillId="0" borderId="0" xfId="0" applyNumberFormat="1" applyFont="1" applyFill="1"/>
    <xf numFmtId="166" fontId="5" fillId="0" borderId="0" xfId="0" applyNumberFormat="1" applyFont="1" applyFill="1" applyAlignment="1"/>
    <xf numFmtId="166" fontId="5" fillId="0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49" workbookViewId="0">
      <selection activeCell="E22" sqref="E22"/>
    </sheetView>
  </sheetViews>
  <sheetFormatPr baseColWidth="10" defaultColWidth="8.83203125" defaultRowHeight="15" x14ac:dyDescent="0.2"/>
  <cols>
    <col min="1" max="1" width="41.5" customWidth="1"/>
    <col min="2" max="6" width="15.83203125" customWidth="1"/>
  </cols>
  <sheetData>
    <row r="1" spans="1:6" s="2" customFormat="1" ht="19" x14ac:dyDescent="0.25">
      <c r="A1" s="2" t="s">
        <v>6</v>
      </c>
    </row>
    <row r="2" spans="1:6" x14ac:dyDescent="0.2">
      <c r="A2" t="s">
        <v>5</v>
      </c>
    </row>
    <row r="3" spans="1:6" s="1" customFormat="1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">
      <c r="A4" s="1"/>
    </row>
    <row r="5" spans="1:6" s="4" customFormat="1" x14ac:dyDescent="0.2">
      <c r="A5" s="5" t="s">
        <v>16</v>
      </c>
    </row>
    <row r="6" spans="1:6" s="3" customFormat="1" x14ac:dyDescent="0.2">
      <c r="A6" s="6" t="s">
        <v>9</v>
      </c>
    </row>
    <row r="7" spans="1:6" s="21" customFormat="1" x14ac:dyDescent="0.2">
      <c r="A7" s="21" t="s">
        <v>33</v>
      </c>
      <c r="B7" s="22">
        <f>B11+B19</f>
        <v>2650000</v>
      </c>
      <c r="C7" s="22">
        <f>C11+C19</f>
        <v>13362500</v>
      </c>
      <c r="D7" s="22">
        <f>D11+D19</f>
        <v>26146875</v>
      </c>
      <c r="E7" s="22">
        <f>E11+E19</f>
        <v>75110156.25</v>
      </c>
      <c r="F7" s="22">
        <f>F11+F19</f>
        <v>110332617.1875</v>
      </c>
    </row>
    <row r="8" spans="1:6" x14ac:dyDescent="0.2">
      <c r="B8" s="12"/>
      <c r="C8" s="12"/>
      <c r="D8" s="12"/>
      <c r="E8" s="12"/>
      <c r="F8" s="12"/>
    </row>
    <row r="9" spans="1:6" x14ac:dyDescent="0.2">
      <c r="A9" t="s">
        <v>7</v>
      </c>
      <c r="B9" s="9">
        <v>100</v>
      </c>
      <c r="C9" s="9">
        <v>500</v>
      </c>
      <c r="D9" s="9">
        <v>1000</v>
      </c>
      <c r="E9" s="9">
        <v>3000</v>
      </c>
      <c r="F9" s="9">
        <v>4500</v>
      </c>
    </row>
    <row r="10" spans="1:6" x14ac:dyDescent="0.2">
      <c r="A10" t="s">
        <v>34</v>
      </c>
      <c r="B10" s="12">
        <v>25000</v>
      </c>
      <c r="C10" s="12">
        <v>25000</v>
      </c>
      <c r="D10" s="12">
        <v>24000</v>
      </c>
      <c r="E10" s="12">
        <v>23000</v>
      </c>
      <c r="F10" s="12">
        <v>22000</v>
      </c>
    </row>
    <row r="11" spans="1:6" x14ac:dyDescent="0.2">
      <c r="A11" s="11" t="s">
        <v>14</v>
      </c>
      <c r="B11" s="27">
        <f>B9*B10</f>
        <v>2500000</v>
      </c>
      <c r="C11" s="27">
        <f>C9*C10</f>
        <v>12500000</v>
      </c>
      <c r="D11" s="27">
        <f>D9*D10</f>
        <v>24000000</v>
      </c>
      <c r="E11" s="27">
        <f>E9*E10</f>
        <v>69000000</v>
      </c>
      <c r="F11" s="27">
        <f>F9*F10</f>
        <v>99000000</v>
      </c>
    </row>
    <row r="12" spans="1:6" x14ac:dyDescent="0.2">
      <c r="B12" s="12"/>
      <c r="C12" s="12"/>
      <c r="D12" s="12"/>
      <c r="E12" s="12"/>
      <c r="F12" s="12"/>
    </row>
    <row r="13" spans="1:6" x14ac:dyDescent="0.2">
      <c r="A13" t="s">
        <v>11</v>
      </c>
      <c r="B13" s="29">
        <v>0.3</v>
      </c>
      <c r="C13" s="29">
        <v>0.3</v>
      </c>
      <c r="D13" s="29">
        <v>0.3</v>
      </c>
      <c r="E13" s="29">
        <v>0.3</v>
      </c>
      <c r="F13" s="29">
        <v>0.3</v>
      </c>
    </row>
    <row r="14" spans="1:6" x14ac:dyDescent="0.2">
      <c r="A14" t="s">
        <v>13</v>
      </c>
      <c r="B14" s="7">
        <f>B9*B13</f>
        <v>30</v>
      </c>
      <c r="C14" s="7">
        <f>C9*C13</f>
        <v>150</v>
      </c>
      <c r="D14" s="7">
        <f>D9*D13</f>
        <v>300</v>
      </c>
      <c r="E14" s="7">
        <f>E9*E13</f>
        <v>900</v>
      </c>
      <c r="F14" s="7">
        <f>F9*F13</f>
        <v>1350</v>
      </c>
    </row>
    <row r="15" spans="1:6" x14ac:dyDescent="0.2">
      <c r="A15" t="s">
        <v>35</v>
      </c>
      <c r="B15" s="29">
        <v>0</v>
      </c>
      <c r="C15" s="29">
        <v>0.25</v>
      </c>
      <c r="D15" s="29">
        <v>0.25</v>
      </c>
      <c r="E15" s="29">
        <v>0.25</v>
      </c>
      <c r="F15" s="29">
        <v>0.25</v>
      </c>
    </row>
    <row r="16" spans="1:6" x14ac:dyDescent="0.2">
      <c r="A16" t="s">
        <v>36</v>
      </c>
      <c r="B16" s="30">
        <f>B14</f>
        <v>30</v>
      </c>
      <c r="C16" s="30">
        <f>C14+(1-C15)*B16</f>
        <v>172.5</v>
      </c>
      <c r="D16" s="30">
        <f t="shared" ref="D16:F16" si="0">D14+(1-D15)*C16</f>
        <v>429.375</v>
      </c>
      <c r="E16" s="30">
        <f t="shared" si="0"/>
        <v>1222.03125</v>
      </c>
      <c r="F16" s="30">
        <f t="shared" si="0"/>
        <v>2266.5234375</v>
      </c>
    </row>
    <row r="17" spans="1:6" x14ac:dyDescent="0.2">
      <c r="B17" s="29"/>
      <c r="C17" s="29"/>
      <c r="D17" s="29"/>
      <c r="E17" s="29"/>
      <c r="F17" s="29"/>
    </row>
    <row r="18" spans="1:6" x14ac:dyDescent="0.2">
      <c r="A18" t="s">
        <v>12</v>
      </c>
      <c r="B18" s="26">
        <v>5000</v>
      </c>
      <c r="C18" s="26">
        <v>5000</v>
      </c>
      <c r="D18" s="26">
        <v>5000</v>
      </c>
      <c r="E18" s="26">
        <v>5000</v>
      </c>
      <c r="F18" s="26">
        <v>5000</v>
      </c>
    </row>
    <row r="19" spans="1:6" x14ac:dyDescent="0.2">
      <c r="A19" s="11" t="s">
        <v>15</v>
      </c>
      <c r="B19" s="28">
        <f>B18*B16</f>
        <v>150000</v>
      </c>
      <c r="C19" s="28">
        <f>C18*C16</f>
        <v>862500</v>
      </c>
      <c r="D19" s="28">
        <f>D18*D16</f>
        <v>2146875</v>
      </c>
      <c r="E19" s="28">
        <f>E18*E16</f>
        <v>6110156.25</v>
      </c>
      <c r="F19" s="28">
        <f>F18*F16</f>
        <v>11332617.1875</v>
      </c>
    </row>
    <row r="22" spans="1:6" s="4" customFormat="1" x14ac:dyDescent="0.2">
      <c r="A22" s="5" t="s">
        <v>17</v>
      </c>
    </row>
    <row r="23" spans="1:6" s="3" customFormat="1" x14ac:dyDescent="0.2">
      <c r="A23" s="6" t="s">
        <v>9</v>
      </c>
    </row>
    <row r="24" spans="1:6" s="21" customFormat="1" x14ac:dyDescent="0.2">
      <c r="A24" s="21" t="s">
        <v>37</v>
      </c>
      <c r="B24" s="22">
        <f>B28+B36</f>
        <v>186000</v>
      </c>
      <c r="C24" s="22">
        <f>C28+C36</f>
        <v>1887000</v>
      </c>
      <c r="D24" s="22">
        <f>D28+D36</f>
        <v>37490250</v>
      </c>
      <c r="E24" s="22">
        <f>E28+E36</f>
        <v>86492200</v>
      </c>
      <c r="F24" s="22">
        <f>F28+F36</f>
        <v>100793760</v>
      </c>
    </row>
    <row r="25" spans="1:6" x14ac:dyDescent="0.2">
      <c r="B25" s="8"/>
      <c r="C25" s="8"/>
      <c r="D25" s="8"/>
      <c r="E25" s="8"/>
      <c r="F25" s="8"/>
    </row>
    <row r="26" spans="1:6" x14ac:dyDescent="0.2">
      <c r="A26" t="s">
        <v>7</v>
      </c>
      <c r="B26" s="10">
        <v>500</v>
      </c>
      <c r="C26" s="10">
        <v>5000</v>
      </c>
      <c r="D26" s="10">
        <v>100000</v>
      </c>
      <c r="E26" s="10">
        <v>250000</v>
      </c>
      <c r="F26" s="10">
        <v>300000</v>
      </c>
    </row>
    <row r="27" spans="1:6" x14ac:dyDescent="0.2">
      <c r="A27" t="s">
        <v>8</v>
      </c>
      <c r="B27" s="12">
        <v>300</v>
      </c>
      <c r="C27" s="12">
        <v>300</v>
      </c>
      <c r="D27" s="12">
        <v>300</v>
      </c>
      <c r="E27" s="12">
        <v>250</v>
      </c>
      <c r="F27" s="12">
        <v>200</v>
      </c>
    </row>
    <row r="28" spans="1:6" x14ac:dyDescent="0.2">
      <c r="A28" s="11" t="s">
        <v>14</v>
      </c>
      <c r="B28" s="27">
        <f>B26*B27</f>
        <v>150000</v>
      </c>
      <c r="C28" s="27">
        <f>C26*C27</f>
        <v>1500000</v>
      </c>
      <c r="D28" s="27">
        <f>D26*D27</f>
        <v>30000000</v>
      </c>
      <c r="E28" s="27">
        <f>E26*E27</f>
        <v>62500000</v>
      </c>
      <c r="F28" s="27">
        <f>F26*F27</f>
        <v>60000000</v>
      </c>
    </row>
    <row r="29" spans="1:6" x14ac:dyDescent="0.2">
      <c r="B29" s="8"/>
      <c r="C29" s="8"/>
      <c r="D29" s="8"/>
      <c r="E29" s="8"/>
      <c r="F29" s="8"/>
    </row>
    <row r="30" spans="1:6" x14ac:dyDescent="0.2">
      <c r="A30" t="s">
        <v>11</v>
      </c>
      <c r="B30" s="29">
        <v>0.3</v>
      </c>
      <c r="C30" s="29">
        <v>0.3</v>
      </c>
      <c r="D30" s="29">
        <v>0.3</v>
      </c>
      <c r="E30" s="29">
        <v>0.3</v>
      </c>
      <c r="F30" s="29">
        <v>0.3</v>
      </c>
    </row>
    <row r="31" spans="1:6" x14ac:dyDescent="0.2">
      <c r="A31" t="s">
        <v>13</v>
      </c>
      <c r="B31" s="7">
        <f>B26*B30</f>
        <v>150</v>
      </c>
      <c r="C31" s="7">
        <f>C26*C30</f>
        <v>1500</v>
      </c>
      <c r="D31" s="7">
        <f>D26*D30</f>
        <v>30000</v>
      </c>
      <c r="E31" s="7">
        <f>E26*E30</f>
        <v>75000</v>
      </c>
      <c r="F31" s="7">
        <f>F26*F30</f>
        <v>90000</v>
      </c>
    </row>
    <row r="32" spans="1:6" x14ac:dyDescent="0.2">
      <c r="A32" t="s">
        <v>35</v>
      </c>
      <c r="B32" s="29">
        <v>0</v>
      </c>
      <c r="C32" s="29">
        <v>0.25</v>
      </c>
      <c r="D32" s="29">
        <v>0.25</v>
      </c>
      <c r="E32" s="29">
        <v>0.2</v>
      </c>
      <c r="F32" s="29">
        <v>0.2</v>
      </c>
    </row>
    <row r="33" spans="1:6" x14ac:dyDescent="0.2">
      <c r="A33" t="s">
        <v>36</v>
      </c>
      <c r="B33" s="30">
        <f>B31</f>
        <v>150</v>
      </c>
      <c r="C33" s="30">
        <f>C31+(1-C32)*B33</f>
        <v>1612.5</v>
      </c>
      <c r="D33" s="30">
        <f t="shared" ref="D33" si="1">D31+(1-D32)*C33</f>
        <v>31209.375</v>
      </c>
      <c r="E33" s="30">
        <f t="shared" ref="E33" si="2">E31+(1-E32)*D33</f>
        <v>99967.5</v>
      </c>
      <c r="F33" s="30">
        <f t="shared" ref="F33" si="3">F31+(1-F32)*E33</f>
        <v>169974</v>
      </c>
    </row>
    <row r="34" spans="1:6" x14ac:dyDescent="0.2">
      <c r="B34" s="29"/>
      <c r="C34" s="29"/>
      <c r="D34" s="29"/>
      <c r="E34" s="29"/>
      <c r="F34" s="29"/>
    </row>
    <row r="35" spans="1:6" x14ac:dyDescent="0.2">
      <c r="A35" t="s">
        <v>12</v>
      </c>
      <c r="B35" s="26">
        <v>240</v>
      </c>
      <c r="C35" s="26">
        <v>240</v>
      </c>
      <c r="D35" s="26">
        <v>240</v>
      </c>
      <c r="E35" s="26">
        <v>240</v>
      </c>
      <c r="F35" s="26">
        <v>240</v>
      </c>
    </row>
    <row r="36" spans="1:6" x14ac:dyDescent="0.2">
      <c r="A36" s="11" t="s">
        <v>15</v>
      </c>
      <c r="B36" s="28">
        <f>B35*B33</f>
        <v>36000</v>
      </c>
      <c r="C36" s="28">
        <f>C35*C33</f>
        <v>387000</v>
      </c>
      <c r="D36" s="28">
        <f>D35*D33</f>
        <v>7490250</v>
      </c>
      <c r="E36" s="28">
        <f>E35*E33</f>
        <v>23992200</v>
      </c>
      <c r="F36" s="28">
        <f>F35*F33</f>
        <v>40793760</v>
      </c>
    </row>
    <row r="39" spans="1:6" s="4" customFormat="1" x14ac:dyDescent="0.2">
      <c r="A39" s="5" t="s">
        <v>18</v>
      </c>
    </row>
    <row r="40" spans="1:6" s="3" customFormat="1" x14ac:dyDescent="0.2">
      <c r="A40" s="6" t="s">
        <v>9</v>
      </c>
    </row>
    <row r="41" spans="1:6" s="21" customFormat="1" x14ac:dyDescent="0.2">
      <c r="A41" s="21" t="s">
        <v>10</v>
      </c>
      <c r="B41" s="32">
        <f>B43*B47</f>
        <v>288000</v>
      </c>
      <c r="C41" s="32">
        <f t="shared" ref="C41:F41" si="4">C43*C47</f>
        <v>4082400</v>
      </c>
      <c r="D41" s="32">
        <f t="shared" si="4"/>
        <v>27886194.000000004</v>
      </c>
      <c r="E41" s="32">
        <f t="shared" si="4"/>
        <v>69490978.515000015</v>
      </c>
      <c r="F41" s="32">
        <f t="shared" si="4"/>
        <v>121827121.06871253</v>
      </c>
    </row>
    <row r="43" spans="1:6" ht="27" x14ac:dyDescent="0.2">
      <c r="A43" s="19" t="s">
        <v>19</v>
      </c>
      <c r="B43" s="14">
        <v>1440</v>
      </c>
      <c r="C43" s="15">
        <f t="shared" ref="C43:F43" si="5">B43*1.05</f>
        <v>1512</v>
      </c>
      <c r="D43" s="15">
        <f t="shared" si="5"/>
        <v>1587.6000000000001</v>
      </c>
      <c r="E43" s="15">
        <f t="shared" si="5"/>
        <v>1666.9800000000002</v>
      </c>
      <c r="F43" s="15">
        <f t="shared" si="5"/>
        <v>1750.3290000000004</v>
      </c>
    </row>
    <row r="44" spans="1:6" x14ac:dyDescent="0.2">
      <c r="A44" s="13" t="s">
        <v>20</v>
      </c>
      <c r="B44" s="16"/>
      <c r="C44" s="17">
        <f t="shared" ref="C44:F44" si="6">B44+B45</f>
        <v>20</v>
      </c>
      <c r="D44" s="17">
        <f t="shared" si="6"/>
        <v>70</v>
      </c>
      <c r="E44" s="17">
        <f t="shared" si="6"/>
        <v>220</v>
      </c>
      <c r="F44" s="17">
        <f t="shared" si="6"/>
        <v>470</v>
      </c>
    </row>
    <row r="45" spans="1:6" x14ac:dyDescent="0.2">
      <c r="A45" s="13" t="s">
        <v>21</v>
      </c>
      <c r="B45" s="17">
        <v>20</v>
      </c>
      <c r="C45" s="17">
        <v>50</v>
      </c>
      <c r="D45" s="17">
        <v>150</v>
      </c>
      <c r="E45" s="17">
        <v>250</v>
      </c>
      <c r="F45" s="17">
        <v>300</v>
      </c>
    </row>
    <row r="46" spans="1:6" x14ac:dyDescent="0.2">
      <c r="A46" s="13" t="s">
        <v>22</v>
      </c>
      <c r="B46" s="17">
        <v>10</v>
      </c>
      <c r="C46" s="17">
        <v>50</v>
      </c>
      <c r="D46" s="17">
        <v>100</v>
      </c>
      <c r="E46" s="17">
        <v>100</v>
      </c>
      <c r="F46" s="17">
        <v>100</v>
      </c>
    </row>
    <row r="47" spans="1:6" x14ac:dyDescent="0.2">
      <c r="A47" s="13" t="s">
        <v>24</v>
      </c>
      <c r="B47" s="17">
        <f>B46*B45</f>
        <v>200</v>
      </c>
      <c r="C47" s="17">
        <f>C46*C45+B47-C49*B47</f>
        <v>2700</v>
      </c>
      <c r="D47" s="17">
        <f>D46*D45+C47-D49*C47</f>
        <v>17565</v>
      </c>
      <c r="E47" s="20">
        <f>E46*E45+D47-E49*D47</f>
        <v>41686.75</v>
      </c>
      <c r="F47" s="20">
        <f>F46*F45+E47-F49*E47</f>
        <v>69602.412500000006</v>
      </c>
    </row>
    <row r="48" spans="1:6" x14ac:dyDescent="0.2">
      <c r="A48" s="13"/>
      <c r="B48" s="17"/>
      <c r="C48" s="17"/>
      <c r="D48" s="17"/>
      <c r="E48" s="17"/>
      <c r="F48" s="17"/>
    </row>
    <row r="49" spans="1:6" x14ac:dyDescent="0.2">
      <c r="A49" s="13" t="s">
        <v>23</v>
      </c>
      <c r="B49" s="18">
        <v>0</v>
      </c>
      <c r="C49" s="18">
        <v>0</v>
      </c>
      <c r="D49" s="18">
        <v>0.05</v>
      </c>
      <c r="E49" s="18">
        <v>0.05</v>
      </c>
      <c r="F49" s="18">
        <v>0.05</v>
      </c>
    </row>
    <row r="51" spans="1:6" s="4" customFormat="1" x14ac:dyDescent="0.2">
      <c r="A51" s="5" t="s">
        <v>30</v>
      </c>
    </row>
    <row r="52" spans="1:6" s="3" customFormat="1" x14ac:dyDescent="0.2">
      <c r="A52" s="6" t="s">
        <v>9</v>
      </c>
    </row>
    <row r="53" spans="1:6" s="21" customFormat="1" x14ac:dyDescent="0.2">
      <c r="A53" s="21" t="s">
        <v>37</v>
      </c>
      <c r="B53" s="32">
        <f>B58*B60*B61</f>
        <v>75000</v>
      </c>
      <c r="C53" s="32">
        <f>C58*C60*C61</f>
        <v>862312.5</v>
      </c>
      <c r="D53" s="32">
        <f>D58*D60*D61</f>
        <v>17352385.3125</v>
      </c>
      <c r="E53" s="32">
        <f>E58*E60*E61</f>
        <v>59808941.620312504</v>
      </c>
      <c r="F53" s="32">
        <f>F58*F60*F61</f>
        <v>111217231.08119534</v>
      </c>
    </row>
    <row r="55" spans="1:6" x14ac:dyDescent="0.2">
      <c r="A55" t="s">
        <v>27</v>
      </c>
      <c r="B55">
        <v>500</v>
      </c>
      <c r="C55">
        <v>5000</v>
      </c>
      <c r="D55">
        <v>100000</v>
      </c>
      <c r="E55">
        <v>250000</v>
      </c>
      <c r="F55">
        <v>300000</v>
      </c>
    </row>
    <row r="56" spans="1:6" x14ac:dyDescent="0.2">
      <c r="A56" t="s">
        <v>29</v>
      </c>
      <c r="B56">
        <f>B55</f>
        <v>500</v>
      </c>
      <c r="C56">
        <f>C55+(B56*(1-C63))</f>
        <v>5475</v>
      </c>
      <c r="D56">
        <f>D55+(C56*(1-D63))</f>
        <v>104927.5</v>
      </c>
      <c r="E56">
        <f>E55+(D56*(1-E63))</f>
        <v>344434.75</v>
      </c>
      <c r="F56">
        <f>F55+(E56*(1-F63))</f>
        <v>609991.27500000002</v>
      </c>
    </row>
    <row r="57" spans="1:6" x14ac:dyDescent="0.2">
      <c r="A57" t="s">
        <v>28</v>
      </c>
      <c r="B57">
        <v>2</v>
      </c>
      <c r="C57">
        <v>2</v>
      </c>
      <c r="D57">
        <v>2</v>
      </c>
      <c r="E57">
        <v>2</v>
      </c>
      <c r="F57">
        <v>2</v>
      </c>
    </row>
    <row r="58" spans="1:6" x14ac:dyDescent="0.2">
      <c r="A58" t="s">
        <v>31</v>
      </c>
      <c r="B58">
        <f>B57*B56</f>
        <v>1000</v>
      </c>
      <c r="C58">
        <f>C57*C56</f>
        <v>10950</v>
      </c>
      <c r="D58">
        <f>D57*D56</f>
        <v>209855</v>
      </c>
      <c r="E58">
        <f>E57*E56</f>
        <v>688869.5</v>
      </c>
      <c r="F58">
        <f>F57*F56</f>
        <v>1219982.55</v>
      </c>
    </row>
    <row r="60" spans="1:6" x14ac:dyDescent="0.2">
      <c r="A60" s="19" t="s">
        <v>25</v>
      </c>
      <c r="B60" s="33">
        <v>1500</v>
      </c>
      <c r="C60" s="34">
        <f t="shared" ref="C60" si="7">B60*1.05</f>
        <v>1575</v>
      </c>
      <c r="D60" s="34">
        <f t="shared" ref="D60" si="8">C60*1.05</f>
        <v>1653.75</v>
      </c>
      <c r="E60" s="34">
        <f t="shared" ref="E60" si="9">D60*1.05</f>
        <v>1736.4375</v>
      </c>
      <c r="F60" s="34">
        <f t="shared" ref="F60" si="10">E60*1.05</f>
        <v>1823.2593750000001</v>
      </c>
    </row>
    <row r="61" spans="1:6" x14ac:dyDescent="0.2">
      <c r="A61" s="13" t="s">
        <v>26</v>
      </c>
      <c r="B61" s="23">
        <v>0.05</v>
      </c>
      <c r="C61" s="23">
        <v>0.05</v>
      </c>
      <c r="D61" s="23">
        <v>0.05</v>
      </c>
      <c r="E61" s="23">
        <v>0.05</v>
      </c>
      <c r="F61" s="23">
        <v>0.05</v>
      </c>
    </row>
    <row r="62" spans="1:6" x14ac:dyDescent="0.2">
      <c r="A62" s="13"/>
      <c r="B62" s="17"/>
      <c r="C62" s="17"/>
      <c r="D62" s="17"/>
      <c r="E62" s="17"/>
      <c r="F62" s="17"/>
    </row>
    <row r="63" spans="1:6" x14ac:dyDescent="0.2">
      <c r="A63" s="13" t="s">
        <v>23</v>
      </c>
      <c r="B63" s="31">
        <v>0</v>
      </c>
      <c r="C63" s="31">
        <v>0.05</v>
      </c>
      <c r="D63" s="31">
        <v>0.1</v>
      </c>
      <c r="E63" s="31">
        <v>0.1</v>
      </c>
      <c r="F63" s="31">
        <v>0.1</v>
      </c>
    </row>
    <row r="64" spans="1:6" x14ac:dyDescent="0.2">
      <c r="A64" s="13"/>
      <c r="B64" s="17"/>
      <c r="C64" s="17"/>
      <c r="D64" s="17"/>
      <c r="E64" s="20"/>
      <c r="F64" s="20"/>
    </row>
    <row r="65" spans="1:6" ht="27" x14ac:dyDescent="0.2">
      <c r="A65" s="25" t="s">
        <v>32</v>
      </c>
      <c r="B65" s="24">
        <f>B58*0.01</f>
        <v>10</v>
      </c>
      <c r="C65" s="24">
        <f>C58*0.01</f>
        <v>109.5</v>
      </c>
      <c r="D65" s="24">
        <f>D58*0.01</f>
        <v>2098.5500000000002</v>
      </c>
      <c r="E65" s="24">
        <f>E58*0.01</f>
        <v>6888.6949999999997</v>
      </c>
      <c r="F65" s="24">
        <f>F58*0.01</f>
        <v>12199.825500000001</v>
      </c>
    </row>
    <row r="66" spans="1:6" x14ac:dyDescent="0.2">
      <c r="A66" s="13"/>
      <c r="B66" s="18"/>
      <c r="C66" s="18"/>
      <c r="D66" s="18"/>
      <c r="E66" s="18"/>
      <c r="F6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RevenueModelExamples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echen@conceptspring.com</dc:creator>
  <cp:lastModifiedBy>Elaine Chen</cp:lastModifiedBy>
  <dcterms:created xsi:type="dcterms:W3CDTF">2015-07-24T21:46:04Z</dcterms:created>
  <dcterms:modified xsi:type="dcterms:W3CDTF">2018-01-22T01:31:56Z</dcterms:modified>
</cp:coreProperties>
</file>